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<sst xmlns="http://schemas.openxmlformats.org/spreadsheetml/2006/main" count="35" uniqueCount="32">
  <si>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Pitch</t>
  </si>
  <si>
    <t>D</t>
  </si>
  <si>
    <t>P</t>
  </si>
  <si>
    <t>E</t>
  </si>
  <si>
    <t>Tapping size</t>
  </si>
  <si>
    <t>Actual</t>
  </si>
  <si>
    <t>Depth</t>
  </si>
  <si>
    <t>Shortening</t>
  </si>
  <si>
    <t>crest &amp; root</t>
  </si>
  <si>
    <t>Effective</t>
  </si>
  <si>
    <t>Diameter</t>
  </si>
  <si>
    <t>Tapping</t>
  </si>
  <si>
    <t>depth</t>
  </si>
  <si>
    <t>tpi</t>
  </si>
  <si>
    <t>diameter</t>
  </si>
  <si>
    <t>Major</t>
  </si>
  <si>
    <t>Radius</t>
  </si>
  <si>
    <t>Rounding</t>
  </si>
  <si>
    <t>h</t>
  </si>
  <si>
    <t>d</t>
  </si>
  <si>
    <t>h/6</t>
  </si>
  <si>
    <t>r</t>
  </si>
  <si>
    <t>BSW</t>
  </si>
  <si>
    <t>Whitworth</t>
  </si>
  <si>
    <t>Triangular</t>
  </si>
  <si>
    <t>height</t>
  </si>
  <si>
    <t>Clearance</t>
  </si>
  <si>
    <t>imp</t>
  </si>
  <si>
    <t>mm</t>
  </si>
  <si>
    <t>size imp</t>
  </si>
  <si>
    <t>size mm</t>
  </si>
  <si>
    <t>Across flats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</si>
</sst>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140625" style="1" bestFit="1" customWidth="1"/>
    <col min="2" max="2" width="9.28125" style="2" bestFit="1" customWidth="1"/>
    <col min="3" max="3" width="6.421875" style="3" bestFit="1" customWidth="1"/>
    <col min="4" max="4" width="9.140625" style="3" bestFit="1" customWidth="1"/>
    <col min="5" max="5" width="6.421875" style="3" bestFit="1" customWidth="1"/>
    <col min="6" max="6" width="8.8515625" style="3" bestFit="1" customWidth="1"/>
    <col min="7" max="8" width="10.57421875" style="3" bestFit="1" customWidth="1"/>
    <col min="9" max="9" width="8.57421875" style="3" bestFit="1" customWidth="1"/>
    <col min="10" max="10" width="7.57421875" style="3" bestFit="1" customWidth="1"/>
    <col min="11" max="11" width="11.00390625" style="4" bestFit="1" customWidth="1"/>
    <col min="12" max="12" width="9.28125" style="8" bestFit="1" customWidth="1"/>
    <col min="13" max="13" width="9.28125" style="4" bestFit="1" customWidth="1"/>
    <col min="14" max="14" width="11.00390625" style="8" bestFit="1" customWidth="1"/>
    <col min="15" max="16384" width="9.7109375" style="3" customWidth="1"/>
  </cols>
  <sheetData>
    <row r="1" spans="1:2" ht="12.75">
      <c r="A1" s="1" t="s">
        <v>22</v>
      </c>
      <c r="B1" s="2" t="s">
        <v>23</v>
      </c>
    </row>
    <row r="2" spans="1:14" ht="12.75">
      <c r="A2" s="1" t="s">
        <v>15</v>
      </c>
      <c r="B2" s="2" t="s">
        <v>13</v>
      </c>
      <c r="C2" s="3" t="s">
        <v>0</v>
      </c>
      <c r="D2" s="3" t="s">
        <v>24</v>
      </c>
      <c r="E2" s="3" t="s">
        <v>5</v>
      </c>
      <c r="F2" s="3" t="s">
        <v>17</v>
      </c>
      <c r="G2" s="3" t="s">
        <v>7</v>
      </c>
      <c r="H2" s="3" t="s">
        <v>16</v>
      </c>
      <c r="I2" s="3" t="s">
        <v>9</v>
      </c>
      <c r="J2" s="3" t="s">
        <v>11</v>
      </c>
      <c r="K2" s="4" t="s">
        <v>4</v>
      </c>
      <c r="L2" s="8" t="s">
        <v>26</v>
      </c>
      <c r="M2" s="4" t="s">
        <v>26</v>
      </c>
      <c r="N2" s="8" t="s">
        <v>31</v>
      </c>
    </row>
    <row r="3" spans="1:14" ht="12.75">
      <c r="A3" s="1" t="s">
        <v>14</v>
      </c>
      <c r="D3" s="3" t="s">
        <v>25</v>
      </c>
      <c r="E3" s="3" t="s">
        <v>6</v>
      </c>
      <c r="F3" s="3" t="s">
        <v>12</v>
      </c>
      <c r="G3" s="3" t="s">
        <v>8</v>
      </c>
      <c r="H3" s="3" t="s">
        <v>8</v>
      </c>
      <c r="I3" s="3" t="s">
        <v>10</v>
      </c>
      <c r="J3" s="3" t="s">
        <v>29</v>
      </c>
      <c r="K3" s="4" t="s">
        <v>30</v>
      </c>
      <c r="L3" s="8" t="s">
        <v>27</v>
      </c>
      <c r="M3" s="4" t="s">
        <v>28</v>
      </c>
      <c r="N3" s="8" t="s">
        <v>27</v>
      </c>
    </row>
    <row r="4" spans="3:10" ht="12.75">
      <c r="C4" s="3" t="s">
        <v>2</v>
      </c>
      <c r="D4" s="3" t="s">
        <v>18</v>
      </c>
      <c r="E4" s="3" t="s">
        <v>19</v>
      </c>
      <c r="F4" s="3" t="s">
        <v>1</v>
      </c>
      <c r="G4" s="3" t="s">
        <v>20</v>
      </c>
      <c r="H4" s="3" t="s">
        <v>21</v>
      </c>
      <c r="I4" s="3" t="s">
        <v>3</v>
      </c>
      <c r="J4" s="9">
        <v>80</v>
      </c>
    </row>
    <row r="5" spans="1:13" ht="12.75">
      <c r="A5" s="5">
        <v>0.0625</v>
      </c>
      <c r="B5" s="2">
        <v>60</v>
      </c>
      <c r="C5" s="6">
        <f>1/B5</f>
        <v>0.016666666666666666</v>
      </c>
      <c r="D5" s="6">
        <f>0.960491*C5</f>
        <v>0.016008183333333332</v>
      </c>
      <c r="E5" s="6">
        <f>0.640327*C5</f>
        <v>0.010672116666666667</v>
      </c>
      <c r="F5" s="6">
        <f>0.073917*C5</f>
        <v>0.0012319499999999999</v>
      </c>
      <c r="G5" s="6">
        <f>0.160083*C5</f>
        <v>0.00266805</v>
      </c>
      <c r="H5" s="6">
        <f>0.137329*C5</f>
        <v>0.0022888166666666667</v>
      </c>
      <c r="I5" s="6">
        <f>A5-E5</f>
        <v>0.05182788333333333</v>
      </c>
      <c r="J5" s="6">
        <f>SUM(A5-(2*E5*J4/100))</f>
        <v>0.045424613333333336</v>
      </c>
      <c r="K5" s="4">
        <f>J5*25.4</f>
        <v>1.1537851786666666</v>
      </c>
      <c r="L5" s="8">
        <v>0.0649605</v>
      </c>
      <c r="M5" s="4">
        <v>1.65</v>
      </c>
    </row>
    <row r="6" spans="1:13" ht="12.75">
      <c r="A6" s="5">
        <v>0.09375</v>
      </c>
      <c r="B6" s="2">
        <v>48</v>
      </c>
      <c r="C6" s="6">
        <f aca="true" t="shared" si="0" ref="C6:C31">1/B6</f>
        <v>0.020833333333333332</v>
      </c>
      <c r="D6" s="6">
        <f aca="true" t="shared" si="1" ref="D6:D31">0.960491*C6</f>
        <v>0.020010229166666664</v>
      </c>
      <c r="E6" s="6">
        <f aca="true" t="shared" si="2" ref="E6:E31">0.640327*C6</f>
        <v>0.013340145833333332</v>
      </c>
      <c r="F6" s="6">
        <f aca="true" t="shared" si="3" ref="F6:F31">0.073917*C6</f>
        <v>0.0015399374999999999</v>
      </c>
      <c r="G6" s="6">
        <f aca="true" t="shared" si="4" ref="G6:G31">0.160083*C6</f>
        <v>0.0033350625</v>
      </c>
      <c r="H6" s="6">
        <f aca="true" t="shared" si="5" ref="H6:H31">0.137329*C6</f>
        <v>0.0028610208333333335</v>
      </c>
      <c r="I6" s="6">
        <f aca="true" t="shared" si="6" ref="I6:I31">A6-E6</f>
        <v>0.08040985416666667</v>
      </c>
      <c r="J6" s="6">
        <f>SUM(A6-(2*E6*J4/100))</f>
        <v>0.07240576666666666</v>
      </c>
      <c r="K6" s="4">
        <f aca="true" t="shared" si="7" ref="K6:K31">J6*25.4</f>
        <v>1.839106473333333</v>
      </c>
      <c r="L6" s="8">
        <v>0.09842500000000001</v>
      </c>
      <c r="M6" s="4">
        <v>2.5</v>
      </c>
    </row>
    <row r="7" spans="1:14" s="6" customFormat="1" ht="12.75">
      <c r="A7" s="5">
        <v>0.125</v>
      </c>
      <c r="B7" s="2">
        <v>40</v>
      </c>
      <c r="C7" s="6">
        <f t="shared" si="0"/>
        <v>0.025</v>
      </c>
      <c r="D7" s="6">
        <f t="shared" si="1"/>
        <v>0.024012275</v>
      </c>
      <c r="E7" s="6">
        <f t="shared" si="2"/>
        <v>0.016008175</v>
      </c>
      <c r="F7" s="6">
        <f t="shared" si="3"/>
        <v>0.001847925</v>
      </c>
      <c r="G7" s="6">
        <f t="shared" si="4"/>
        <v>0.004002075</v>
      </c>
      <c r="H7" s="6">
        <f t="shared" si="5"/>
        <v>0.0034332250000000003</v>
      </c>
      <c r="I7" s="6">
        <f t="shared" si="6"/>
        <v>0.108991825</v>
      </c>
      <c r="J7" s="6">
        <f>SUM(A7-(2*E7*J4/100))</f>
        <v>0.09938692</v>
      </c>
      <c r="K7" s="4">
        <f t="shared" si="7"/>
        <v>2.524427768</v>
      </c>
      <c r="L7" s="8">
        <v>0.129921</v>
      </c>
      <c r="M7" s="4">
        <v>3.3</v>
      </c>
      <c r="N7" s="8"/>
    </row>
    <row r="8" spans="1:14" s="6" customFormat="1" ht="12.75">
      <c r="A8" s="5">
        <v>0.15625</v>
      </c>
      <c r="B8" s="2">
        <v>32</v>
      </c>
      <c r="C8" s="6">
        <f t="shared" si="0"/>
        <v>0.03125</v>
      </c>
      <c r="D8" s="6">
        <f t="shared" si="1"/>
        <v>0.03001534375</v>
      </c>
      <c r="E8" s="6">
        <f t="shared" si="2"/>
        <v>0.02001021875</v>
      </c>
      <c r="F8" s="6">
        <f t="shared" si="3"/>
        <v>0.00230990625</v>
      </c>
      <c r="G8" s="6">
        <f t="shared" si="4"/>
        <v>0.00500259375</v>
      </c>
      <c r="H8" s="6">
        <f t="shared" si="5"/>
        <v>0.00429153125</v>
      </c>
      <c r="I8" s="6">
        <f t="shared" si="6"/>
        <v>0.13623978125</v>
      </c>
      <c r="J8" s="6">
        <f>SUM(A8-(2*E8*J4/100))</f>
        <v>0.12423365</v>
      </c>
      <c r="K8" s="4">
        <f t="shared" si="7"/>
        <v>3.15553471</v>
      </c>
      <c r="L8" s="8">
        <v>0.161417</v>
      </c>
      <c r="M8" s="4">
        <v>4.1</v>
      </c>
      <c r="N8" s="8"/>
    </row>
    <row r="9" spans="1:14" s="6" customFormat="1" ht="12.75">
      <c r="A9" s="5">
        <v>0.1875</v>
      </c>
      <c r="B9" s="2">
        <v>24</v>
      </c>
      <c r="C9" s="6">
        <f t="shared" si="0"/>
        <v>0.041666666666666664</v>
      </c>
      <c r="D9" s="6">
        <f t="shared" si="1"/>
        <v>0.04002045833333333</v>
      </c>
      <c r="E9" s="6">
        <f t="shared" si="2"/>
        <v>0.026680291666666665</v>
      </c>
      <c r="F9" s="6">
        <f t="shared" si="3"/>
        <v>0.0030798749999999997</v>
      </c>
      <c r="G9" s="6">
        <f t="shared" si="4"/>
        <v>0.006670125</v>
      </c>
      <c r="H9" s="6">
        <f t="shared" si="5"/>
        <v>0.005722041666666667</v>
      </c>
      <c r="I9" s="6">
        <f t="shared" si="6"/>
        <v>0.16081970833333334</v>
      </c>
      <c r="J9" s="6">
        <f>SUM(A9-(2*E9*J4/100))</f>
        <v>0.14481153333333333</v>
      </c>
      <c r="K9" s="4">
        <f t="shared" si="7"/>
        <v>3.678212946666666</v>
      </c>
      <c r="L9" s="8">
        <v>0.19291300000000003</v>
      </c>
      <c r="M9" s="4">
        <v>4.9</v>
      </c>
      <c r="N9" s="8">
        <v>0.34</v>
      </c>
    </row>
    <row r="10" spans="1:14" ht="12.75">
      <c r="A10" s="5">
        <v>0.21875</v>
      </c>
      <c r="B10" s="2">
        <v>24</v>
      </c>
      <c r="C10" s="6">
        <f t="shared" si="0"/>
        <v>0.041666666666666664</v>
      </c>
      <c r="D10" s="6">
        <f t="shared" si="1"/>
        <v>0.04002045833333333</v>
      </c>
      <c r="E10" s="6">
        <f t="shared" si="2"/>
        <v>0.026680291666666665</v>
      </c>
      <c r="F10" s="6">
        <f t="shared" si="3"/>
        <v>0.0030798749999999997</v>
      </c>
      <c r="G10" s="6">
        <f t="shared" si="4"/>
        <v>0.006670125</v>
      </c>
      <c r="H10" s="6">
        <f t="shared" si="5"/>
        <v>0.005722041666666667</v>
      </c>
      <c r="I10" s="6">
        <f t="shared" si="6"/>
        <v>0.19206970833333334</v>
      </c>
      <c r="J10" s="6">
        <f>SUM(A10-(2*E10*J4/100))</f>
        <v>0.17606153333333333</v>
      </c>
      <c r="K10" s="4">
        <f t="shared" si="7"/>
        <v>4.471962946666666</v>
      </c>
      <c r="L10" s="8">
        <v>0.22440900000000003</v>
      </c>
      <c r="M10" s="4">
        <v>5.7</v>
      </c>
      <c r="N10" s="8">
        <v>0.413</v>
      </c>
    </row>
    <row r="11" spans="1:14" s="6" customFormat="1" ht="12.75">
      <c r="A11" s="5">
        <v>0.25</v>
      </c>
      <c r="B11" s="2">
        <v>20</v>
      </c>
      <c r="C11" s="6">
        <f t="shared" si="0"/>
        <v>0.05</v>
      </c>
      <c r="D11" s="6">
        <f t="shared" si="1"/>
        <v>0.04802455</v>
      </c>
      <c r="E11" s="6">
        <f t="shared" si="2"/>
        <v>0.03201635</v>
      </c>
      <c r="F11" s="6">
        <f t="shared" si="3"/>
        <v>0.00369585</v>
      </c>
      <c r="G11" s="6">
        <f t="shared" si="4"/>
        <v>0.00800415</v>
      </c>
      <c r="H11" s="6">
        <f t="shared" si="5"/>
        <v>0.0068664500000000005</v>
      </c>
      <c r="I11" s="6">
        <f t="shared" si="6"/>
        <v>0.21798365</v>
      </c>
      <c r="J11" s="6">
        <f>SUM(A11-(2*E11*J4/100))</f>
        <v>0.19877384</v>
      </c>
      <c r="K11" s="4">
        <f t="shared" si="7"/>
        <v>5.048855536</v>
      </c>
      <c r="L11" s="8">
        <v>0.255905</v>
      </c>
      <c r="M11" s="4">
        <v>6.5</v>
      </c>
      <c r="N11" s="8">
        <v>0.445</v>
      </c>
    </row>
    <row r="12" spans="1:14" s="6" customFormat="1" ht="12.75">
      <c r="A12" s="5">
        <v>0.3125</v>
      </c>
      <c r="B12" s="2">
        <v>18</v>
      </c>
      <c r="C12" s="6">
        <f t="shared" si="0"/>
        <v>0.05555555555555555</v>
      </c>
      <c r="D12" s="6">
        <f t="shared" si="1"/>
        <v>0.05336061111111111</v>
      </c>
      <c r="E12" s="6">
        <f t="shared" si="2"/>
        <v>0.03557372222222222</v>
      </c>
      <c r="F12" s="6">
        <f t="shared" si="3"/>
        <v>0.0041065</v>
      </c>
      <c r="G12" s="6">
        <f t="shared" si="4"/>
        <v>0.0088935</v>
      </c>
      <c r="H12" s="6">
        <f t="shared" si="5"/>
        <v>0.007629388888888889</v>
      </c>
      <c r="I12" s="6">
        <f t="shared" si="6"/>
        <v>0.2769262777777778</v>
      </c>
      <c r="J12" s="6">
        <f>SUM(A12-(2*E12*J4/100))</f>
        <v>0.25558204444444443</v>
      </c>
      <c r="K12" s="4">
        <f t="shared" si="7"/>
        <v>6.491783928888888</v>
      </c>
      <c r="L12" s="8">
        <v>0.318897</v>
      </c>
      <c r="M12" s="4">
        <v>8.1</v>
      </c>
      <c r="N12" s="8">
        <v>0.525</v>
      </c>
    </row>
    <row r="13" spans="1:14" s="6" customFormat="1" ht="12.75">
      <c r="A13" s="5">
        <v>0.375</v>
      </c>
      <c r="B13" s="2">
        <v>16</v>
      </c>
      <c r="C13" s="6">
        <f t="shared" si="0"/>
        <v>0.0625</v>
      </c>
      <c r="D13" s="6">
        <f t="shared" si="1"/>
        <v>0.0600306875</v>
      </c>
      <c r="E13" s="6">
        <f t="shared" si="2"/>
        <v>0.0400204375</v>
      </c>
      <c r="F13" s="6">
        <f t="shared" si="3"/>
        <v>0.0046198125</v>
      </c>
      <c r="G13" s="6">
        <f t="shared" si="4"/>
        <v>0.0100051875</v>
      </c>
      <c r="H13" s="6">
        <f t="shared" si="5"/>
        <v>0.0085830625</v>
      </c>
      <c r="I13" s="6">
        <f t="shared" si="6"/>
        <v>0.3349795625</v>
      </c>
      <c r="J13" s="6">
        <f>SUM(A13-(2*E13*J4/100))</f>
        <v>0.3109673</v>
      </c>
      <c r="K13" s="4">
        <f t="shared" si="7"/>
        <v>7.898569419999999</v>
      </c>
      <c r="L13" s="8">
        <v>0.381889</v>
      </c>
      <c r="M13" s="4">
        <v>9.7</v>
      </c>
      <c r="N13" s="8">
        <v>0.6</v>
      </c>
    </row>
    <row r="14" spans="1:14" s="6" customFormat="1" ht="12.75">
      <c r="A14" s="5">
        <v>0.4375</v>
      </c>
      <c r="B14" s="2">
        <v>14</v>
      </c>
      <c r="C14" s="6">
        <f t="shared" si="0"/>
        <v>0.07142857142857142</v>
      </c>
      <c r="D14" s="6">
        <f t="shared" si="1"/>
        <v>0.0686065</v>
      </c>
      <c r="E14" s="6">
        <f t="shared" si="2"/>
        <v>0.04573764285714285</v>
      </c>
      <c r="F14" s="6">
        <f t="shared" si="3"/>
        <v>0.005279785714285713</v>
      </c>
      <c r="G14" s="6">
        <f t="shared" si="4"/>
        <v>0.0114345</v>
      </c>
      <c r="H14" s="6">
        <f t="shared" si="5"/>
        <v>0.009809214285714286</v>
      </c>
      <c r="I14" s="6">
        <f t="shared" si="6"/>
        <v>0.3917623571428571</v>
      </c>
      <c r="J14" s="6">
        <f>SUM(A14-(2*E14*J4/100))</f>
        <v>0.3643197714285714</v>
      </c>
      <c r="K14" s="4">
        <f t="shared" si="7"/>
        <v>9.253722194285713</v>
      </c>
      <c r="L14" s="8">
        <v>0.444881</v>
      </c>
      <c r="M14" s="4">
        <v>11.3</v>
      </c>
      <c r="N14" s="8">
        <v>0.71</v>
      </c>
    </row>
    <row r="15" spans="1:14" s="6" customFormat="1" ht="12.75">
      <c r="A15" s="5">
        <v>0.5</v>
      </c>
      <c r="B15" s="2">
        <v>12</v>
      </c>
      <c r="C15" s="6">
        <f t="shared" si="0"/>
        <v>0.08333333333333333</v>
      </c>
      <c r="D15" s="6">
        <f t="shared" si="1"/>
        <v>0.08004091666666666</v>
      </c>
      <c r="E15" s="6">
        <f t="shared" si="2"/>
        <v>0.05336058333333333</v>
      </c>
      <c r="F15" s="6">
        <f t="shared" si="3"/>
        <v>0.006159749999999999</v>
      </c>
      <c r="G15" s="6">
        <f t="shared" si="4"/>
        <v>0.01334025</v>
      </c>
      <c r="H15" s="6">
        <f t="shared" si="5"/>
        <v>0.011444083333333334</v>
      </c>
      <c r="I15" s="6">
        <f t="shared" si="6"/>
        <v>0.4466394166666667</v>
      </c>
      <c r="J15" s="6">
        <f>SUM(A15-(2*E15*J4/100))</f>
        <v>0.41462306666666665</v>
      </c>
      <c r="K15" s="4">
        <f t="shared" si="7"/>
        <v>10.531425893333333</v>
      </c>
      <c r="L15" s="8">
        <v>0.51181</v>
      </c>
      <c r="M15" s="4">
        <v>13</v>
      </c>
      <c r="N15" s="8">
        <v>0.82</v>
      </c>
    </row>
    <row r="16" spans="1:14" s="6" customFormat="1" ht="12.75">
      <c r="A16" s="5">
        <v>0.5625</v>
      </c>
      <c r="B16" s="2">
        <v>12</v>
      </c>
      <c r="C16" s="6">
        <f t="shared" si="0"/>
        <v>0.08333333333333333</v>
      </c>
      <c r="D16" s="6">
        <f t="shared" si="1"/>
        <v>0.08004091666666666</v>
      </c>
      <c r="E16" s="6">
        <f t="shared" si="2"/>
        <v>0.05336058333333333</v>
      </c>
      <c r="F16" s="6">
        <f t="shared" si="3"/>
        <v>0.006159749999999999</v>
      </c>
      <c r="G16" s="6">
        <f t="shared" si="4"/>
        <v>0.01334025</v>
      </c>
      <c r="H16" s="6">
        <f t="shared" si="5"/>
        <v>0.011444083333333334</v>
      </c>
      <c r="I16" s="6">
        <f t="shared" si="6"/>
        <v>0.5091394166666666</v>
      </c>
      <c r="J16" s="6">
        <f>SUM(A16-(2*E16*J4/100))</f>
        <v>0.47712306666666665</v>
      </c>
      <c r="K16" s="4">
        <f t="shared" si="7"/>
        <v>12.118925893333332</v>
      </c>
      <c r="L16" s="8">
        <v>0.5708650000000001</v>
      </c>
      <c r="M16" s="4">
        <v>14.5</v>
      </c>
      <c r="N16" s="8">
        <v>0.92</v>
      </c>
    </row>
    <row r="17" spans="1:14" s="6" customFormat="1" ht="12.75">
      <c r="A17" s="5">
        <v>0.625</v>
      </c>
      <c r="B17" s="2">
        <v>11</v>
      </c>
      <c r="C17" s="6">
        <f t="shared" si="0"/>
        <v>0.09090909090909091</v>
      </c>
      <c r="D17" s="6">
        <f t="shared" si="1"/>
        <v>0.08731736363636364</v>
      </c>
      <c r="E17" s="6">
        <f t="shared" si="2"/>
        <v>0.05821154545454545</v>
      </c>
      <c r="F17" s="6">
        <f t="shared" si="3"/>
        <v>0.006719727272727272</v>
      </c>
      <c r="G17" s="6">
        <f t="shared" si="4"/>
        <v>0.014553</v>
      </c>
      <c r="H17" s="6">
        <f t="shared" si="5"/>
        <v>0.012484454545454547</v>
      </c>
      <c r="I17" s="6">
        <f t="shared" si="6"/>
        <v>0.5667884545454546</v>
      </c>
      <c r="J17" s="6">
        <f>SUM(A17-(2*E17*J4/100))</f>
        <v>0.5318615272727273</v>
      </c>
      <c r="K17" s="4">
        <f t="shared" si="7"/>
        <v>13.509282792727273</v>
      </c>
      <c r="L17" s="8">
        <v>0.6397625</v>
      </c>
      <c r="M17" s="4">
        <v>16.25</v>
      </c>
      <c r="N17" s="8">
        <v>1.1</v>
      </c>
    </row>
    <row r="18" spans="1:14" s="6" customFormat="1" ht="12.75">
      <c r="A18" s="5">
        <v>0.6875</v>
      </c>
      <c r="B18" s="2">
        <v>11</v>
      </c>
      <c r="C18" s="6">
        <f t="shared" si="0"/>
        <v>0.09090909090909091</v>
      </c>
      <c r="D18" s="6">
        <f t="shared" si="1"/>
        <v>0.08731736363636364</v>
      </c>
      <c r="E18" s="6">
        <f t="shared" si="2"/>
        <v>0.05821154545454545</v>
      </c>
      <c r="F18" s="6">
        <f t="shared" si="3"/>
        <v>0.006719727272727272</v>
      </c>
      <c r="G18" s="6">
        <f t="shared" si="4"/>
        <v>0.014553</v>
      </c>
      <c r="H18" s="6">
        <f t="shared" si="5"/>
        <v>0.012484454545454547</v>
      </c>
      <c r="I18" s="6">
        <f t="shared" si="6"/>
        <v>0.6292884545454546</v>
      </c>
      <c r="J18" s="6">
        <f>SUM(A18-(2*E18*J4/100))</f>
        <v>0.5943615272727273</v>
      </c>
      <c r="K18" s="4">
        <f t="shared" si="7"/>
        <v>15.096782792727272</v>
      </c>
      <c r="L18" s="8">
        <v>0.6988175000000001</v>
      </c>
      <c r="M18" s="4">
        <v>17.75</v>
      </c>
      <c r="N18" s="8">
        <v>1.2</v>
      </c>
    </row>
    <row r="19" spans="1:14" s="6" customFormat="1" ht="12.75">
      <c r="A19" s="5">
        <v>0.75</v>
      </c>
      <c r="B19" s="2">
        <v>10</v>
      </c>
      <c r="C19" s="6">
        <f t="shared" si="0"/>
        <v>0.1</v>
      </c>
      <c r="D19" s="6">
        <f t="shared" si="1"/>
        <v>0.0960491</v>
      </c>
      <c r="E19" s="6">
        <f t="shared" si="2"/>
        <v>0.0640327</v>
      </c>
      <c r="F19" s="6">
        <f t="shared" si="3"/>
        <v>0.0073917</v>
      </c>
      <c r="G19" s="6">
        <f t="shared" si="4"/>
        <v>0.0160083</v>
      </c>
      <c r="H19" s="6">
        <f t="shared" si="5"/>
        <v>0.013732900000000001</v>
      </c>
      <c r="I19" s="6">
        <f t="shared" si="6"/>
        <v>0.6859673</v>
      </c>
      <c r="J19" s="6">
        <f>SUM(A19-(2*E19*J4/100))</f>
        <v>0.64754768</v>
      </c>
      <c r="K19" s="4">
        <f t="shared" si="7"/>
        <v>16.447711071999997</v>
      </c>
      <c r="L19" s="8">
        <v>0.7578725000000001</v>
      </c>
      <c r="M19" s="4">
        <v>19.25</v>
      </c>
      <c r="N19" s="8">
        <v>1.3</v>
      </c>
    </row>
    <row r="20" spans="1:14" ht="12.75">
      <c r="A20" s="5">
        <v>0.8125</v>
      </c>
      <c r="B20" s="2">
        <v>10</v>
      </c>
      <c r="C20" s="6">
        <f t="shared" si="0"/>
        <v>0.1</v>
      </c>
      <c r="D20" s="6">
        <f t="shared" si="1"/>
        <v>0.0960491</v>
      </c>
      <c r="E20" s="6">
        <f t="shared" si="2"/>
        <v>0.0640327</v>
      </c>
      <c r="F20" s="6">
        <f t="shared" si="3"/>
        <v>0.0073917</v>
      </c>
      <c r="G20" s="6">
        <f t="shared" si="4"/>
        <v>0.0160083</v>
      </c>
      <c r="H20" s="6">
        <f t="shared" si="5"/>
        <v>0.013732900000000001</v>
      </c>
      <c r="I20" s="6">
        <f t="shared" si="6"/>
        <v>0.7484673</v>
      </c>
      <c r="J20" s="6">
        <f>SUM(A20-(2*E20*J4/100))</f>
        <v>0.71004768</v>
      </c>
      <c r="K20" s="4">
        <f t="shared" si="7"/>
        <v>18.035211072</v>
      </c>
      <c r="L20" s="8">
        <v>0.82677</v>
      </c>
      <c r="M20" s="4">
        <v>21</v>
      </c>
      <c r="N20" s="8">
        <v>1.39</v>
      </c>
    </row>
    <row r="21" spans="1:14" s="6" customFormat="1" ht="12.75">
      <c r="A21" s="5">
        <v>0.875</v>
      </c>
      <c r="B21" s="2">
        <v>9</v>
      </c>
      <c r="C21" s="6">
        <f t="shared" si="0"/>
        <v>0.1111111111111111</v>
      </c>
      <c r="D21" s="6">
        <f t="shared" si="1"/>
        <v>0.10672122222222222</v>
      </c>
      <c r="E21" s="6">
        <f t="shared" si="2"/>
        <v>0.07114744444444444</v>
      </c>
      <c r="F21" s="6">
        <f t="shared" si="3"/>
        <v>0.008213</v>
      </c>
      <c r="G21" s="6">
        <f t="shared" si="4"/>
        <v>0.017787</v>
      </c>
      <c r="H21" s="6">
        <f t="shared" si="5"/>
        <v>0.015258777777777777</v>
      </c>
      <c r="I21" s="6">
        <f t="shared" si="6"/>
        <v>0.8038525555555556</v>
      </c>
      <c r="J21" s="6">
        <f>SUM(A21-(2*E21*J4/100))</f>
        <v>0.7611640888888889</v>
      </c>
      <c r="K21" s="4">
        <f t="shared" si="7"/>
        <v>19.333567857777776</v>
      </c>
      <c r="L21" s="8">
        <v>0.8858250000000001</v>
      </c>
      <c r="M21" s="4">
        <v>22.5</v>
      </c>
      <c r="N21" s="8">
        <v>1.48</v>
      </c>
    </row>
    <row r="22" spans="1:15" ht="12.75">
      <c r="A22" s="5">
        <v>0.9375</v>
      </c>
      <c r="B22" s="2">
        <v>9</v>
      </c>
      <c r="C22" s="6">
        <f t="shared" si="0"/>
        <v>0.1111111111111111</v>
      </c>
      <c r="D22" s="6">
        <f t="shared" si="1"/>
        <v>0.10672122222222222</v>
      </c>
      <c r="E22" s="6">
        <f t="shared" si="2"/>
        <v>0.07114744444444444</v>
      </c>
      <c r="F22" s="6">
        <f t="shared" si="3"/>
        <v>0.008213</v>
      </c>
      <c r="G22" s="6">
        <f t="shared" si="4"/>
        <v>0.017787</v>
      </c>
      <c r="H22" s="6">
        <f t="shared" si="5"/>
        <v>0.015258777777777777</v>
      </c>
      <c r="I22" s="6">
        <f t="shared" si="6"/>
        <v>0.8663525555555556</v>
      </c>
      <c r="J22" s="6">
        <f>SUM(A22-(2*E22*J4/100))</f>
        <v>0.8236640888888889</v>
      </c>
      <c r="K22" s="4">
        <f t="shared" si="7"/>
        <v>20.921067857777775</v>
      </c>
      <c r="L22" s="8">
        <v>0.94488</v>
      </c>
      <c r="M22" s="4">
        <v>24</v>
      </c>
      <c r="N22" s="8">
        <v>1.575</v>
      </c>
      <c r="O22" s="6"/>
    </row>
    <row r="23" spans="1:14" s="6" customFormat="1" ht="12.75">
      <c r="A23" s="5">
        <v>1</v>
      </c>
      <c r="B23" s="2">
        <v>8</v>
      </c>
      <c r="C23" s="6">
        <f t="shared" si="0"/>
        <v>0.125</v>
      </c>
      <c r="D23" s="6">
        <f t="shared" si="1"/>
        <v>0.120061375</v>
      </c>
      <c r="E23" s="6">
        <f t="shared" si="2"/>
        <v>0.080040875</v>
      </c>
      <c r="F23" s="6">
        <f t="shared" si="3"/>
        <v>0.009239625</v>
      </c>
      <c r="G23" s="6">
        <f t="shared" si="4"/>
        <v>0.020010375</v>
      </c>
      <c r="H23" s="6">
        <f t="shared" si="5"/>
        <v>0.017166125</v>
      </c>
      <c r="I23" s="6">
        <f t="shared" si="6"/>
        <v>0.919959125</v>
      </c>
      <c r="J23" s="6">
        <f>SUM(A23-(2*E23*J4/100))</f>
        <v>0.8719346</v>
      </c>
      <c r="K23" s="4">
        <f t="shared" si="7"/>
        <v>22.14713884</v>
      </c>
      <c r="L23" s="8">
        <v>1.0137775</v>
      </c>
      <c r="M23" s="4">
        <v>25.75</v>
      </c>
      <c r="N23" s="8">
        <v>1.67</v>
      </c>
    </row>
    <row r="24" spans="1:14" s="6" customFormat="1" ht="12.75">
      <c r="A24" s="5">
        <v>1.125</v>
      </c>
      <c r="B24" s="2">
        <v>7</v>
      </c>
      <c r="C24" s="6">
        <f t="shared" si="0"/>
        <v>0.14285714285714285</v>
      </c>
      <c r="D24" s="6">
        <f t="shared" si="1"/>
        <v>0.137213</v>
      </c>
      <c r="E24" s="6">
        <f t="shared" si="2"/>
        <v>0.0914752857142857</v>
      </c>
      <c r="F24" s="6">
        <f t="shared" si="3"/>
        <v>0.010559571428571427</v>
      </c>
      <c r="G24" s="6">
        <f t="shared" si="4"/>
        <v>0.022869</v>
      </c>
      <c r="H24" s="6">
        <f t="shared" si="5"/>
        <v>0.01961842857142857</v>
      </c>
      <c r="I24" s="6">
        <f t="shared" si="6"/>
        <v>1.0335247142857142</v>
      </c>
      <c r="J24" s="6">
        <f>SUM(A24-(2*E24*J4/100))</f>
        <v>0.9786395428571428</v>
      </c>
      <c r="K24" s="4">
        <f t="shared" si="7"/>
        <v>24.857444388571427</v>
      </c>
      <c r="L24" s="8">
        <v>1.1417300000000001</v>
      </c>
      <c r="M24" s="4">
        <v>29</v>
      </c>
      <c r="N24" s="8">
        <v>1.86</v>
      </c>
    </row>
    <row r="25" spans="1:14" s="6" customFormat="1" ht="12.75">
      <c r="A25" s="5">
        <v>1.25</v>
      </c>
      <c r="B25" s="2">
        <v>7</v>
      </c>
      <c r="C25" s="6">
        <f t="shared" si="0"/>
        <v>0.14285714285714285</v>
      </c>
      <c r="D25" s="6">
        <f t="shared" si="1"/>
        <v>0.137213</v>
      </c>
      <c r="E25" s="6">
        <f t="shared" si="2"/>
        <v>0.0914752857142857</v>
      </c>
      <c r="F25" s="6">
        <f t="shared" si="3"/>
        <v>0.010559571428571427</v>
      </c>
      <c r="G25" s="6">
        <f t="shared" si="4"/>
        <v>0.022869</v>
      </c>
      <c r="H25" s="6">
        <f t="shared" si="5"/>
        <v>0.01961842857142857</v>
      </c>
      <c r="I25" s="6">
        <f t="shared" si="6"/>
        <v>1.1585247142857142</v>
      </c>
      <c r="J25" s="6">
        <f>SUM(A25-(2*E25*J4/100))</f>
        <v>1.1036395428571428</v>
      </c>
      <c r="K25" s="4">
        <f t="shared" si="7"/>
        <v>28.032444388571427</v>
      </c>
      <c r="L25" s="8">
        <v>1.25984</v>
      </c>
      <c r="M25" s="4">
        <v>32</v>
      </c>
      <c r="N25" s="8">
        <v>2.05</v>
      </c>
    </row>
    <row r="26" spans="1:14" ht="12.75">
      <c r="A26" s="5">
        <v>1.375</v>
      </c>
      <c r="B26" s="2">
        <v>6</v>
      </c>
      <c r="C26" s="6">
        <f t="shared" si="0"/>
        <v>0.16666666666666666</v>
      </c>
      <c r="D26" s="6">
        <f t="shared" si="1"/>
        <v>0.1600818333333333</v>
      </c>
      <c r="E26" s="6">
        <f t="shared" si="2"/>
        <v>0.10672116666666666</v>
      </c>
      <c r="F26" s="6">
        <f t="shared" si="3"/>
        <v>0.012319499999999999</v>
      </c>
      <c r="G26" s="6">
        <f t="shared" si="4"/>
        <v>0.0266805</v>
      </c>
      <c r="H26" s="6">
        <f t="shared" si="5"/>
        <v>0.022888166666666668</v>
      </c>
      <c r="I26" s="6">
        <f t="shared" si="6"/>
        <v>1.2682788333333332</v>
      </c>
      <c r="J26" s="6">
        <f>SUM(A26-(2*E26*J4/100))</f>
        <v>1.2042461333333334</v>
      </c>
      <c r="K26" s="4">
        <f t="shared" si="7"/>
        <v>30.58785178666667</v>
      </c>
      <c r="L26" s="8">
        <v>1.3976350000000002</v>
      </c>
      <c r="M26" s="4">
        <v>35.5</v>
      </c>
      <c r="N26" s="8">
        <v>2.22</v>
      </c>
    </row>
    <row r="27" spans="1:14" s="6" customFormat="1" ht="12.75">
      <c r="A27" s="5">
        <v>1.5</v>
      </c>
      <c r="B27" s="2">
        <v>6</v>
      </c>
      <c r="C27" s="6">
        <f t="shared" si="0"/>
        <v>0.16666666666666666</v>
      </c>
      <c r="D27" s="6">
        <f t="shared" si="1"/>
        <v>0.1600818333333333</v>
      </c>
      <c r="E27" s="6">
        <f t="shared" si="2"/>
        <v>0.10672116666666666</v>
      </c>
      <c r="F27" s="6">
        <f t="shared" si="3"/>
        <v>0.012319499999999999</v>
      </c>
      <c r="G27" s="6">
        <f t="shared" si="4"/>
        <v>0.0266805</v>
      </c>
      <c r="H27" s="6">
        <f t="shared" si="5"/>
        <v>0.022888166666666668</v>
      </c>
      <c r="I27" s="6">
        <f t="shared" si="6"/>
        <v>1.3932788333333332</v>
      </c>
      <c r="J27" s="6">
        <f>SUM(A27-(2*E27*J4/100))</f>
        <v>1.3292461333333334</v>
      </c>
      <c r="K27" s="4">
        <f t="shared" si="7"/>
        <v>33.762851786666666</v>
      </c>
      <c r="L27" s="8">
        <v>1.5157450000000001</v>
      </c>
      <c r="M27" s="4">
        <v>38.5</v>
      </c>
      <c r="N27" s="8">
        <v>2.41</v>
      </c>
    </row>
    <row r="28" spans="1:14" s="6" customFormat="1" ht="12.75">
      <c r="A28" s="5">
        <v>1.625</v>
      </c>
      <c r="B28" s="2">
        <v>5</v>
      </c>
      <c r="C28" s="6">
        <f t="shared" si="0"/>
        <v>0.2</v>
      </c>
      <c r="D28" s="6">
        <f t="shared" si="1"/>
        <v>0.1920982</v>
      </c>
      <c r="E28" s="6">
        <f t="shared" si="2"/>
        <v>0.1280654</v>
      </c>
      <c r="F28" s="6">
        <f t="shared" si="3"/>
        <v>0.0147834</v>
      </c>
      <c r="G28" s="6">
        <f t="shared" si="4"/>
        <v>0.0320166</v>
      </c>
      <c r="H28" s="6">
        <f t="shared" si="5"/>
        <v>0.027465800000000002</v>
      </c>
      <c r="I28" s="6">
        <f t="shared" si="6"/>
        <v>1.4969346</v>
      </c>
      <c r="J28" s="6">
        <f>SUM(A28-(2*E28*J4/100))</f>
        <v>1.42009536</v>
      </c>
      <c r="K28" s="4">
        <f t="shared" si="7"/>
        <v>36.070422144</v>
      </c>
      <c r="L28" s="8">
        <v>1.633855</v>
      </c>
      <c r="M28" s="4">
        <v>41.5</v>
      </c>
      <c r="N28" s="8">
        <v>2.58</v>
      </c>
    </row>
    <row r="29" spans="1:14" s="6" customFormat="1" ht="12.75">
      <c r="A29" s="5">
        <v>1.75</v>
      </c>
      <c r="B29" s="2">
        <v>5</v>
      </c>
      <c r="C29" s="6">
        <f t="shared" si="0"/>
        <v>0.2</v>
      </c>
      <c r="D29" s="6">
        <f t="shared" si="1"/>
        <v>0.1920982</v>
      </c>
      <c r="E29" s="6">
        <f t="shared" si="2"/>
        <v>0.1280654</v>
      </c>
      <c r="F29" s="6">
        <f t="shared" si="3"/>
        <v>0.0147834</v>
      </c>
      <c r="G29" s="6">
        <f t="shared" si="4"/>
        <v>0.0320166</v>
      </c>
      <c r="H29" s="6">
        <f t="shared" si="5"/>
        <v>0.027465800000000002</v>
      </c>
      <c r="I29" s="6">
        <f t="shared" si="6"/>
        <v>1.6219346</v>
      </c>
      <c r="J29" s="6">
        <f>SUM(A29-(2*E29*J4/100))</f>
        <v>1.54509536</v>
      </c>
      <c r="K29" s="4">
        <f t="shared" si="7"/>
        <v>39.245422143999996</v>
      </c>
      <c r="L29" s="8">
        <v>1.7716500000000002</v>
      </c>
      <c r="M29" s="4">
        <v>45</v>
      </c>
      <c r="N29" s="8">
        <v>2.76</v>
      </c>
    </row>
    <row r="30" spans="1:14" ht="12.75">
      <c r="A30" s="5">
        <v>1.875</v>
      </c>
      <c r="B30" s="7">
        <v>4.5</v>
      </c>
      <c r="C30" s="6">
        <f t="shared" si="0"/>
        <v>0.2222222222222222</v>
      </c>
      <c r="D30" s="6">
        <f t="shared" si="1"/>
        <v>0.21344244444444443</v>
      </c>
      <c r="E30" s="6">
        <f t="shared" si="2"/>
        <v>0.1422948888888889</v>
      </c>
      <c r="F30" s="6">
        <f t="shared" si="3"/>
        <v>0.016426</v>
      </c>
      <c r="G30" s="6">
        <f t="shared" si="4"/>
        <v>0.035574</v>
      </c>
      <c r="H30" s="6">
        <f t="shared" si="5"/>
        <v>0.030517555555555555</v>
      </c>
      <c r="I30" s="6">
        <f t="shared" si="6"/>
        <v>1.7327051111111111</v>
      </c>
      <c r="J30" s="6">
        <f>SUM(A30-(2*E30*J4/100))</f>
        <v>1.6473281777777777</v>
      </c>
      <c r="K30" s="4">
        <f t="shared" si="7"/>
        <v>41.84213571555555</v>
      </c>
      <c r="L30" s="8">
        <v>1.88976</v>
      </c>
      <c r="M30" s="4">
        <v>48</v>
      </c>
      <c r="N30" s="8">
        <v>2.962</v>
      </c>
    </row>
    <row r="31" spans="1:14" s="6" customFormat="1" ht="12.75">
      <c r="A31" s="5">
        <v>2</v>
      </c>
      <c r="B31" s="7">
        <v>4.5</v>
      </c>
      <c r="C31" s="6">
        <f t="shared" si="0"/>
        <v>0.2222222222222222</v>
      </c>
      <c r="D31" s="6">
        <f t="shared" si="1"/>
        <v>0.21344244444444443</v>
      </c>
      <c r="E31" s="6">
        <f t="shared" si="2"/>
        <v>0.1422948888888889</v>
      </c>
      <c r="F31" s="6">
        <f t="shared" si="3"/>
        <v>0.016426</v>
      </c>
      <c r="G31" s="6">
        <f t="shared" si="4"/>
        <v>0.035574</v>
      </c>
      <c r="H31" s="6">
        <f t="shared" si="5"/>
        <v>0.030517555555555555</v>
      </c>
      <c r="I31" s="6">
        <f t="shared" si="6"/>
        <v>1.8577051111111111</v>
      </c>
      <c r="J31" s="6">
        <f>SUM(A31-(2*E31*J4/100))</f>
        <v>1.7723281777777777</v>
      </c>
      <c r="K31" s="4">
        <f t="shared" si="7"/>
        <v>45.017135715555554</v>
      </c>
      <c r="L31" s="8">
        <v>2.00787</v>
      </c>
      <c r="M31" s="4">
        <v>51</v>
      </c>
      <c r="N31" s="8">
        <v>3.15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2002-01-09T22:26:27Z</cp:lastPrinted>
  <dcterms:created xsi:type="dcterms:W3CDTF">2002-01-06T18:40:28Z</dcterms:created>
  <dcterms:modified xsi:type="dcterms:W3CDTF">2002-10-25T12:56:00Z</dcterms:modified>
  <cp:category/>
  <cp:version/>
  <cp:contentType/>
  <cp:contentStatus/>
</cp:coreProperties>
</file>